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546ab34f3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 Summary" sheetId="1" r:id="R0808e5bd3f144119"/>
    <x:sheet xmlns:r="http://schemas.openxmlformats.org/officeDocument/2006/relationships" name="Economics" sheetId="2" r:id="R26900cd8e8694f65"/>
    <x:sheet xmlns:r="http://schemas.openxmlformats.org/officeDocument/2006/relationships" name="Scoring" sheetId="3" r:id="R439dae3dfec743a1"/>
    <x:sheet xmlns:r="http://schemas.openxmlformats.org/officeDocument/2006/relationships" name="Evidence Matrix" sheetId="4" r:id="R7f243a710d304368"/>
    <x:sheet xmlns:r="http://schemas.openxmlformats.org/officeDocument/2006/relationships" name="Source QA" sheetId="5" r:id="R8ac9de6172fb46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.00"/>
    <x:numFmt numFmtId="201" formatCode="0"/>
    <x:numFmt numFmtId="202" formatCode="0.0%"/>
    <x:numFmt numFmtId="203" formatCode="0%"/>
    <x:numFmt numFmtId="204" formatCode="0.00"/>
  </x:numFmts>
  <x:fonts count="11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F2937"/>
      <x:name val="Carlito"/>
    </x:font>
    <x:font>
      <x:b/>
      <x:sz val="13"/>
      <x:color rgb="FF17324D"/>
      <x:name val="Carlito"/>
    </x:font>
    <x:font>
      <x:b/>
      <x:sz val="11"/>
      <x:color rgb="FF17324D"/>
      <x:name val="Carlito"/>
    </x:font>
    <x:font>
      <x:sz val="11"/>
      <x:color rgb="FF1F2937"/>
      <x:name val="Carlito"/>
    </x:font>
    <x:font>
      <x:b/>
      <x:sz val="11"/>
      <x:color rgb="FFFFFFFF"/>
      <x:name val="Carlito"/>
    </x:font>
    <x:font>
      <x:b/>
      <x:sz val="11"/>
      <x:color rgb="FF8B1E1E"/>
      <x:name val="Carlito"/>
    </x:font>
    <x:font>
      <x:b/>
      <x:sz val="11"/>
      <x:color rgb="FF1F2937"/>
      <x:name val="Carlito"/>
    </x:font>
    <x:font>
      <x:sz val="10"/>
      <x:color rgb="FF1F2937"/>
      <x:name val="Carlito"/>
    </x:font>
    <x:font>
      <x:b/>
      <x:sz val="10"/>
      <x:color rgb="FF17324D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9F4F3"/>
      </x:patternFill>
    </x:fill>
    <x:fill>
      <x:patternFill patternType="solid">
        <x:fgColor rgb="FFF4C95D"/>
      </x:patternFill>
    </x:fill>
    <x:fill>
      <x:patternFill patternType="solid">
        <x:fgColor rgb="FFE8F0F7"/>
      </x:patternFill>
    </x:fill>
    <x:fill>
      <x:patternFill patternType="solid">
        <x:fgColor rgb="FF147D7E"/>
      </x:patternFill>
    </x:fill>
    <x:fill>
      <x:patternFill patternType="solid">
        <x:fgColor rgb="FFF8FAFC"/>
      </x:patternFill>
    </x:fill>
    <x:fill>
      <x:patternFill patternType="solid">
        <x:fgColor rgb="FFFDECEC"/>
      </x:patternFill>
    </x:fill>
    <x:fill>
      <x:patternFill patternType="solid">
        <x:fgColor rgb="FFFFF5CC"/>
      </x:patternFill>
    </x:fill>
  </x:fills>
  <x:borders count="7">
    <x:border/>
    <x:border>
      <x:left style="thin">
        <x:color rgb="FF147D7E"/>
      </x:left>
      <x:top style="thin">
        <x:color rgb="FF147D7E"/>
      </x:top>
      <x:bottom style="thin">
        <x:color rgb="FF147D7E"/>
      </x:bottom>
    </x:border>
    <x:border>
      <x:top style="thin">
        <x:color rgb="FF147D7E"/>
      </x:top>
      <x:bottom style="thin">
        <x:color rgb="FF147D7E"/>
      </x:bottom>
    </x:border>
    <x:border>
      <x:right style="thin">
        <x:color rgb="FF147D7E"/>
      </x:right>
      <x:top style="thin">
        <x:color rgb="FF147D7E"/>
      </x:top>
      <x:bottom style="thin">
        <x:color rgb="FF147D7E"/>
      </x:bottom>
    </x:border>
    <x:border>
      <x:bottom style="thin">
        <x:color rgb="FFD7E0E7"/>
      </x:bottom>
    </x:border>
    <x:border>
      <x:top style="thin">
        <x:color rgb="FFD7E0E7"/>
      </x:top>
      <x:bottom style="thin">
        <x:color rgb="FFD7E0E7"/>
      </x:bottom>
    </x:border>
    <x:border>
      <x:top style="thin">
        <x:color rgb="FFD7E0E7"/>
      </x:top>
    </x:border>
  </x:borders>
  <x:cellStyleXfs count="1">
    <x:xf numFmtId="0" fontId="0" fillId="0" borderId="0"/>
  </x:cellStyleXfs>
  <x:cellXfs count="10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2" xfId="0" applyNumberFormat="1" applyFont="1" applyFill="1" applyBorder="1"/>
    <x:xf numFmtId="0" fontId="6" fillId="6" borderId="3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wrapText="1"/>
    </x:xf>
    <x:xf numFmtId="0" fontId="6" fillId="6" borderId="3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center" wrapText="1"/>
    </x:xf>
    <x:xf numFmtId="0" fontId="6" fillId="6" borderId="2" xfId="0" applyNumberFormat="1" applyFont="1" applyFill="1" applyBorder="1" applyAlignment="1">
      <x:alignment horizontal="center" wrapText="1"/>
    </x:xf>
    <x:xf numFmtId="0" fontId="6" fillId="6" borderId="3" xfId="0" applyNumberFormat="1" applyFont="1" applyFill="1" applyBorder="1" applyAlignment="1">
      <x:alignment horizontal="center" wrapText="1"/>
    </x:xf>
    <x:xf numFmtId="0" fontId="6" fillId="6" borderId="1" xfId="0" applyNumberFormat="1" applyFont="1" applyFill="1" applyBorder="1" applyAlignment="1">
      <x:alignment horizontal="center" vertical="center" wrapText="1"/>
    </x:xf>
    <x:xf numFmtId="0" fontId="6" fillId="6" borderId="2" xfId="0" applyNumberFormat="1" applyFont="1" applyFill="1" applyBorder="1" applyAlignment="1">
      <x:alignment horizontal="center" vertical="center" wrapText="1"/>
    </x:xf>
    <x:xf numFmtId="0" fontId="6" fillId="6" borderId="3" xfId="0" applyNumberFormat="1" applyFont="1" applyFill="1" applyBorder="1" applyAlignment="1">
      <x:alignment horizontal="center" vertical="center" wrapText="1"/>
    </x:xf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4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200" fontId="5" fillId="0" borderId="4" xfId="0" applyNumberFormat="1" applyFont="1" applyFill="1" applyBorder="1" applyAlignment="1">
      <x:alignment vertical="top" wrapText="1"/>
    </x:xf>
    <x:xf numFmtId="200" fontId="5" fillId="0" borderId="5" xfId="0" applyNumberFormat="1" applyFont="1" applyFill="1" applyBorder="1" applyAlignment="1">
      <x:alignment vertical="top" wrapText="1"/>
    </x:xf>
    <x:xf numFmtId="200" fontId="5" fillId="0" borderId="6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200" fontId="8" fillId="9" borderId="0" xfId="0" applyNumberFormat="1" applyFont="1" applyFill="1" applyBorder="1"/>
    <x:xf numFmtId="200" fontId="0" fillId="0" borderId="0" xfId="0" applyNumberFormat="1" applyFont="1" applyFill="1" applyBorder="1"/>
    <x:xf numFmtId="201" fontId="8" fillId="9" borderId="0" xfId="0" applyNumberFormat="1" applyFont="1" applyFill="1" applyBorder="1"/>
    <x:xf numFmtId="202" fontId="5" fillId="0" borderId="4" xfId="0" applyNumberFormat="1" applyFont="1" applyFill="1" applyBorder="1" applyAlignment="1">
      <x:alignment vertical="top" wrapText="1"/>
    </x:xf>
    <x:xf numFmtId="202" fontId="5" fillId="0" borderId="5" xfId="0" applyNumberFormat="1" applyFont="1" applyFill="1" applyBorder="1" applyAlignment="1">
      <x:alignment vertical="top" wrapText="1"/>
    </x:xf>
    <x:xf numFmtId="202" fontId="5" fillId="0" borderId="6" xfId="0" applyNumberFormat="1" applyFont="1" applyFill="1" applyBorder="1" applyAlignment="1">
      <x:alignment vertical="top" wrapText="1"/>
    </x:xf>
    <x:xf numFmtId="201" fontId="5" fillId="0" borderId="4" xfId="0" applyNumberFormat="1" applyFont="1" applyFill="1" applyBorder="1" applyAlignment="1">
      <x:alignment vertical="top" wrapText="1"/>
    </x:xf>
    <x:xf numFmtId="201" fontId="5" fillId="0" borderId="5" xfId="0" applyNumberFormat="1" applyFont="1" applyFill="1" applyBorder="1" applyAlignment="1">
      <x:alignment vertical="top" wrapText="1"/>
    </x:xf>
    <x:xf numFmtId="201" fontId="5" fillId="0" borderId="6" xfId="0" applyNumberFormat="1" applyFont="1" applyFill="1" applyBorder="1" applyAlignment="1">
      <x:alignment vertical="top" wrapText="1"/>
    </x:xf>
    <x:xf numFmtId="200" fontId="5" fillId="5" borderId="4" xfId="0" applyNumberFormat="1" applyFont="1" applyFill="1" applyBorder="1" applyAlignment="1">
      <x:alignment vertical="top" wrapText="1"/>
    </x:xf>
    <x:xf numFmtId="200" fontId="5" fillId="5" borderId="5" xfId="0" applyNumberFormat="1" applyFont="1" applyFill="1" applyBorder="1" applyAlignment="1">
      <x:alignment vertical="top" wrapText="1"/>
    </x:xf>
    <x:xf numFmtId="200" fontId="5" fillId="5" borderId="6" xfId="0" applyNumberFormat="1" applyFont="1" applyFill="1" applyBorder="1" applyAlignment="1">
      <x:alignment vertical="top" wrapText="1"/>
    </x:xf>
    <x:xf numFmtId="203" fontId="8" fillId="9" borderId="0" xfId="0" applyNumberFormat="1" applyFont="1" applyFill="1" applyBorder="1"/>
    <x:xf numFmtId="0" fontId="5" fillId="0" borderId="4" xfId="0" applyNumberFormat="1" applyFont="1" applyFill="1" applyBorder="1" applyAlignment="1">
      <x:alignment horizontal="center"/>
    </x:xf>
    <x:xf numFmtId="0" fontId="5" fillId="0" borderId="5" xfId="0" applyNumberFormat="1" applyFont="1" applyFill="1" applyBorder="1" applyAlignment="1">
      <x:alignment horizontal="center"/>
    </x:xf>
    <x:xf numFmtId="0" fontId="5" fillId="0" borderId="6" xfId="0" applyNumberFormat="1" applyFont="1" applyFill="1" applyBorder="1" applyAlignment="1">
      <x:alignment horizontal="center"/>
    </x:xf>
    <x:xf numFmtId="0" fontId="5" fillId="0" borderId="4" xfId="0" applyNumberFormat="1" applyFont="1" applyFill="1" applyBorder="1" applyAlignment="1">
      <x:alignment horizontal="center" vertical="center"/>
    </x:xf>
    <x:xf numFmtId="0" fontId="5" fillId="0" borderId="5" xfId="0" applyNumberFormat="1" applyFont="1" applyFill="1" applyBorder="1" applyAlignment="1">
      <x:alignment horizontal="center" vertical="center"/>
    </x:xf>
    <x:xf numFmtId="0" fontId="5" fillId="0" borderId="6" xfId="0" applyNumberFormat="1" applyFont="1" applyFill="1" applyBorder="1" applyAlignment="1">
      <x:alignment horizontal="center" vertical="center"/>
    </x:xf>
    <x:xf numFmtId="0" fontId="5" fillId="9" borderId="4" xfId="0" applyNumberFormat="1" applyFont="1" applyFill="1" applyBorder="1" applyAlignment="1">
      <x:alignment horizontal="center" vertical="center"/>
    </x:xf>
    <x:xf numFmtId="0" fontId="5" fillId="9" borderId="5" xfId="0" applyNumberFormat="1" applyFont="1" applyFill="1" applyBorder="1" applyAlignment="1">
      <x:alignment horizontal="center" vertical="center"/>
    </x:xf>
    <x:xf numFmtId="0" fontId="5" fillId="9" borderId="6" xfId="0" applyNumberFormat="1" applyFont="1" applyFill="1" applyBorder="1" applyAlignment="1">
      <x:alignment horizontal="center" vertical="center"/>
    </x:xf>
    <x:xf numFmtId="0" fontId="5" fillId="5" borderId="4" xfId="0" applyNumberFormat="1" applyFont="1" applyFill="1" applyBorder="1" applyAlignment="1">
      <x:alignment horizontal="center" vertical="center"/>
    </x:xf>
    <x:xf numFmtId="0" fontId="5" fillId="5" borderId="5" xfId="0" applyNumberFormat="1" applyFont="1" applyFill="1" applyBorder="1" applyAlignment="1">
      <x:alignment horizontal="center" vertical="center"/>
    </x:xf>
    <x:xf numFmtId="0" fontId="5" fillId="5" borderId="6" xfId="0" applyNumberFormat="1" applyFont="1" applyFill="1" applyBorder="1" applyAlignment="1">
      <x:alignment horizontal="center" vertical="center"/>
    </x:xf>
    <x:xf numFmtId="0" fontId="4" fillId="5" borderId="4" xfId="0" applyNumberFormat="1" applyFont="1" applyFill="1" applyBorder="1" applyAlignment="1">
      <x:alignment horizontal="center" vertical="center"/>
    </x:xf>
    <x:xf numFmtId="0" fontId="4" fillId="5" borderId="5" xfId="0" applyNumberFormat="1" applyFont="1" applyFill="1" applyBorder="1" applyAlignment="1">
      <x:alignment horizontal="center" vertical="center"/>
    </x:xf>
    <x:xf numFmtId="0" fontId="4" fillId="5" borderId="6" xfId="0" applyNumberFormat="1" applyFont="1" applyFill="1" applyBorder="1" applyAlignment="1">
      <x:alignment horizontal="center" vertical="center"/>
    </x:xf>
    <x:xf numFmtId="204" fontId="4" fillId="5" borderId="4" xfId="0" applyNumberFormat="1" applyFont="1" applyFill="1" applyBorder="1" applyAlignment="1">
      <x:alignment horizontal="center" vertical="center"/>
    </x:xf>
    <x:xf numFmtId="204" fontId="4" fillId="5" borderId="5" xfId="0" applyNumberFormat="1" applyFont="1" applyFill="1" applyBorder="1" applyAlignment="1">
      <x:alignment horizontal="center" vertical="center"/>
    </x:xf>
    <x:xf numFmtId="204" fontId="4" fillId="5" borderId="6" xfId="0" applyNumberFormat="1" applyFont="1" applyFill="1" applyBorder="1" applyAlignment="1">
      <x:alignment horizontal="center" vertical="center"/>
    </x:xf>
    <x:xf numFmtId="0" fontId="9" fillId="0" borderId="0" xfId="0" applyNumberFormat="1" applyFont="1" applyFill="1" applyBorder="1"/>
    <x:xf numFmtId="0" fontId="9" fillId="0" borderId="4" xfId="0" applyNumberFormat="1" applyFont="1" applyFill="1" applyBorder="1"/>
    <x:xf numFmtId="0" fontId="9" fillId="0" borderId="5" xfId="0" applyNumberFormat="1" applyFont="1" applyFill="1" applyBorder="1"/>
    <x:xf numFmtId="0" fontId="9" fillId="0" borderId="6" xfId="0" applyNumberFormat="1" applyFont="1" applyFill="1" applyBorder="1"/>
    <x:xf numFmtId="0" fontId="9" fillId="0" borderId="4" xfId="0" applyNumberFormat="1" applyFont="1" applyFill="1" applyBorder="1" applyAlignment="1">
      <x:alignment wrapText="1"/>
    </x:xf>
    <x:xf numFmtId="0" fontId="9" fillId="0" borderId="5" xfId="0" applyNumberFormat="1" applyFont="1" applyFill="1" applyBorder="1" applyAlignment="1">
      <x:alignment wrapText="1"/>
    </x:xf>
    <x:xf numFmtId="0" fontId="9" fillId="0" borderId="6" xfId="0" applyNumberFormat="1" applyFont="1" applyFill="1" applyBorder="1" applyAlignment="1">
      <x:alignment wrapText="1"/>
    </x:xf>
    <x:xf numFmtId="0" fontId="9" fillId="0" borderId="4" xfId="0" applyNumberFormat="1" applyFont="1" applyFill="1" applyBorder="1" applyAlignment="1">
      <x:alignment vertical="top" wrapText="1"/>
    </x:xf>
    <x:xf numFmtId="0" fontId="9" fillId="0" borderId="5" xfId="0" applyNumberFormat="1" applyFont="1" applyFill="1" applyBorder="1" applyAlignment="1">
      <x:alignment vertical="top" wrapText="1"/>
    </x:xf>
    <x:xf numFmtId="0" fontId="9" fillId="0" borderId="6" xfId="0" applyNumberFormat="1" applyFont="1" applyFill="1" applyBorder="1" applyAlignment="1">
      <x:alignment vertical="top" wrapText="1"/>
    </x:xf>
    <x:xf numFmtId="0" fontId="10" fillId="0" borderId="4" xfId="0" applyNumberFormat="1" applyFont="1" applyFill="1" applyBorder="1" applyAlignment="1">
      <x:alignment vertical="top" wrapText="1"/>
    </x:xf>
    <x:xf numFmtId="0" fontId="10" fillId="0" borderId="5" xfId="0" applyNumberFormat="1" applyFont="1" applyFill="1" applyBorder="1" applyAlignment="1">
      <x:alignment vertical="top" wrapText="1"/>
    </x:xf>
    <x:xf numFmtId="0" fontId="10" fillId="0" borderId="6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1B5E20"/>
      </x:font>
      <x:fill>
        <x:patternFill patternType="solid">
          <x:bgColor rgb="FFE6F4EA"/>
        </x:patternFill>
      </x:fill>
    </x:dxf>
    <x:dxf>
      <x:font>
        <x:b/>
        <x:color rgb="FF1B5E20"/>
      </x:font>
      <x:fill>
        <x:patternFill patternType="solid">
          <x:bgColor rgb="FFE6F4EA"/>
        </x:patternFill>
      </x:fill>
    </x:dxf>
    <x:dxf>
      <x:font>
        <x:b/>
        <x:color rgb="FF8B1E1E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34e780cc340ec" /><Relationship Type="http://schemas.openxmlformats.org/officeDocument/2006/relationships/theme" Target="/xl/theme/theme1.xml" Id="Re14630597d094404" /><Relationship Type="http://schemas.openxmlformats.org/officeDocument/2006/relationships/sharedStrings" Target="/xl/sharedStrings.xml" Id="R9622032aa38c4bfb" /><Relationship Type="http://schemas.openxmlformats.org/officeDocument/2006/relationships/worksheet" Target="/xl/worksheets/sheet1.xml" Id="R0808e5bd3f144119" /><Relationship Type="http://schemas.openxmlformats.org/officeDocument/2006/relationships/worksheet" Target="/xl/worksheets/sheet2.xml" Id="R26900cd8e8694f65" /><Relationship Type="http://schemas.openxmlformats.org/officeDocument/2006/relationships/worksheet" Target="/xl/worksheets/sheet3.xml" Id="R439dae3dfec743a1" /><Relationship Type="http://schemas.openxmlformats.org/officeDocument/2006/relationships/worksheet" Target="/xl/worksheets/sheet4.xml" Id="R7f243a710d304368" /><Relationship Type="http://schemas.openxmlformats.org/officeDocument/2006/relationships/worksheet" Target="/xl/worksheets/sheet5.xml" Id="R8ac9de6172fb46a2" /></Relationships>
</file>

<file path=xl/tables/table1.xml><?xml version="1.0" encoding="utf-8"?>
<x:table xmlns:x="http://schemas.openxmlformats.org/spreadsheetml/2006/main" id="1" name="PrimaryEvidence" displayName="PrimaryEvidence" ref="A4:I22" headerRowCount="1" totalsRowCount="0" totalsRowShown="0">
  <x:tableColumns count="9">
    <x:tableColumn id="1" name="Evidence ID"/>
    <x:tableColumn id="2" name="Platform"/>
    <x:tableColumn id="3" name="Dimension"/>
    <x:tableColumn id="4" name="Primary-source fact"/>
    <x:tableColumn id="5" name="Official URL"/>
    <x:tableColumn id="6" name="Observed"/>
    <x:tableColumn id="7" name="Applies to"/>
    <x:tableColumn id="8" name="Confidence"/>
    <x:tableColumn id="9" name="Cavea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74595c0fffb4499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4" hidden="0" customWidth="1"/>
    <x:col min="3" max="3" width="16" hidden="0" customWidth="1"/>
    <x:col min="4" max="4" width="28" hidden="0" customWidth="1"/>
    <x:col min="5" max="5" width="26" hidden="0" customWidth="1"/>
    <x:col min="6" max="6" width="24" hidden="0" customWidth="1"/>
    <x:col min="7" max="7" width="18" hidden="0" customWidth="1"/>
    <x:col min="8" max="8" width="18" hidden="0" customWidth="1"/>
  </x:cols>
  <x:sheetData>
    <x:row r="1" ht="34" customHeight="1">
      <x:c r="A1" s="3" t="str">
        <x:v>Platform decision brief — downloadable digital product</x:v>
      </x:c>
      <x:c r="B1" s="3"/>
      <x:c r="C1" s="3"/>
      <x:c r="D1" s="3"/>
      <x:c r="E1" s="3"/>
      <x:c r="F1" s="3"/>
      <x:c r="G1" s="3"/>
      <x:c r="H1" s="3"/>
    </x:row>
    <x:row r="2" ht="30" customHeight="1">
      <x:c r="A2" s="7" t="str">
        <x:v>Fictional buyer: a small US design studio launching a $19 toolkit globally. Facts are linked to official sources; calculations and judgement are separated.</x:v>
      </x:c>
      <x:c r="B2" s="7"/>
      <x:c r="C2" s="7"/>
      <x:c r="D2" s="7"/>
      <x:c r="E2" s="7"/>
      <x:c r="F2" s="7"/>
      <x:c r="G2" s="7"/>
      <x:c r="H2" s="7"/>
    </x:row>
    <x:row r="4" ht="38" customHeight="1">
      <x:c r="A4" s="11" t="str">
        <x:v>RECOMMENDATION: Use Lemon Squeezy as the primary checkout; keep itch.io as a secondary audience-fit experiment.</x:v>
      </x:c>
      <x:c r="B4" s="11"/>
      <x:c r="C4" s="11"/>
      <x:c r="D4" s="11"/>
      <x:c r="E4" s="11"/>
      <x:c r="F4" s="11"/>
      <x:c r="G4" s="11"/>
      <x:c r="H4" s="11"/>
    </x:row>
    <x:row r="6" ht="27" customHeight="1">
      <x:c r="A6" s="14" t="str">
        <x:v>Buyer decision</x:v>
      </x:c>
      <x:c r="B6" s="17" t="str">
        <x:v>Choose a first sales platform for a $19 downloadable toolkit</x:v>
      </x:c>
    </x:row>
    <x:row r="7" ht="27" customHeight="1">
      <x:c r="A7" s="14" t="str">
        <x:v>Primary objective</x:v>
      </x:c>
      <x:c r="B7" s="17" t="str">
        <x:v>Reduce indirect-tax and billing burden without giving away avoidable margin</x:v>
      </x:c>
    </x:row>
    <x:row r="8" ht="27" customHeight="1">
      <x:c r="A8" s="14" t="str">
        <x:v>Scenario</x:v>
      </x:c>
      <x:c r="B8" s="17" t="str">
        <x:v>100 seller-referred one-time purchases; domestic US card baseline</x:v>
      </x:c>
    </x:row>
    <x:row r="9" ht="27" customHeight="1">
      <x:c r="A9" s="14" t="str">
        <x:v>Decision date</x:v>
      </x:c>
      <x:c r="B9" s="17" t="str">
        <x:v>2026-08-28</x:v>
      </x:c>
    </x:row>
    <x:row r="10" ht="27" customHeight="1">
      <x:c r="A10" s="14" t="str">
        <x:v>Recommended primary</x:v>
      </x:c>
      <x:c r="B10" s="17" t="str">
        <x:v>Lemon Squeezy</x:v>
      </x:c>
    </x:row>
    <x:row r="11" ht="27" customHeight="1">
      <x:c r="A11" s="14" t="str">
        <x:v>Fallback</x:v>
      </x:c>
      <x:c r="B11" s="17" t="str">
        <x:v>Gumroad if activation timing or product review blocks launch</x:v>
      </x:c>
    </x:row>
    <x:row r="13" ht="30" customHeight="1">
      <x:c r="A13" s="29" t="str">
        <x:v>Platform</x:v>
      </x:c>
      <x:c r="B13" s="30" t="str">
        <x:v>Modeled net / 100 sales</x:v>
      </x:c>
      <x:c r="C13" s="30" t="str">
        <x:v>Net / sale</x:v>
      </x:c>
      <x:c r="D13" s="30" t="str">
        <x:v>Tax handling</x:v>
      </x:c>
      <x:c r="E13" s="30" t="str">
        <x:v>Launch friction</x:v>
      </x:c>
      <x:c r="F13" s="31" t="str">
        <x:v>Proposed role</x:v>
      </x:c>
    </x:row>
    <x:row r="14">
      <x:c r="A14" s="44" t="str">
        <x:v>Lemon Squeezy</x:v>
      </x:c>
      <x:c r="B14" s="41" t="n">
        <x:f>Economics!H9</x:f>
        <x:v>1755</x:v>
      </x:c>
      <x:c r="C14" s="41" t="n">
        <x:f>Economics!I9</x:f>
        <x:v>17.55</x:v>
      </x:c>
      <x:c r="D14" s="38" t="str">
        <x:v>Merchant of record; broad tax handling</x:v>
      </x:c>
      <x:c r="E14" s="38" t="str">
        <x:v>2-3 business-day review + identity verification</x:v>
      </x:c>
      <x:c r="F14" s="38" t="str">
        <x:v>Primary checkout</x:v>
      </x:c>
    </x:row>
    <x:row r="15">
      <x:c r="A15" s="45" t="str">
        <x:v>Ko-fi Shop</x:v>
      </x:c>
      <x:c r="B15" s="42" t="n">
        <x:f>Economics!H10</x:f>
        <x:v>1718</x:v>
      </x:c>
      <x:c r="C15" s="42" t="n">
        <x:f>Economics!I10</x:f>
        <x:v>17.18</x:v>
      </x:c>
      <x:c r="D15" s="39" t="str">
        <x:v>Seller responsible</x:v>
      </x:c>
      <x:c r="E15" s="39" t="str">
        <x:v>Fast once PayPal/Stripe is connected</x:v>
      </x:c>
      <x:c r="F15" s="39" t="str">
        <x:v>Cash-speed fallback only</x:v>
      </x:c>
    </x:row>
    <x:row r="16">
      <x:c r="A16" s="45" t="str">
        <x:v>itch.io</x:v>
      </x:c>
      <x:c r="B16" s="42" t="n">
        <x:f>Economics!H11</x:f>
        <x:v>1624.9</x:v>
      </x:c>
      <x:c r="C16" s="42" t="n">
        <x:f>Economics!I11</x:f>
        <x:v>16.249000000000002</x:v>
      </x:c>
      <x:c r="D16" s="39" t="str">
        <x:v>Merchant of record in Payouts mode; EU VAT explicit</x:v>
      </x:c>
      <x:c r="E16" s="39" t="str">
        <x:v>Tax interview + payout request</x:v>
      </x:c>
      <x:c r="F16" s="39" t="str">
        <x:v>Secondary creative-market test</x:v>
      </x:c>
    </x:row>
    <x:row r="17">
      <x:c r="A17" s="46" t="str">
        <x:v>Gumroad</x:v>
      </x:c>
      <x:c r="B17" s="43" t="n">
        <x:f>Economics!H12</x:f>
        <x:v>1574.9</x:v>
      </x:c>
      <x:c r="C17" s="43" t="n">
        <x:f>Economics!I12</x:f>
        <x:v>15.749</x:v>
      </x:c>
      <x:c r="D17" s="40" t="str">
        <x:v>Merchant of record; worldwide sales tax stated</x:v>
      </x:c>
      <x:c r="E17" s="40" t="str">
        <x:v>Account review can delay payout</x:v>
      </x:c>
      <x:c r="F17" s="40" t="str">
        <x:v>Fallback for fast listing and Discover test</x:v>
      </x:c>
    </x:row>
    <x:row r="19">
      <x:c r="A19" s="47" t="str">
        <x:v>Why this decision</x:v>
      </x:c>
      <x:c r="B19" s="47"/>
      <x:c r="C19" s="47"/>
      <x:c r="D19" s="47"/>
      <x:c r="E19" s="47"/>
      <x:c r="F19" s="47"/>
      <x:c r="G19" s="47"/>
      <x:c r="H19" s="47"/>
    </x:row>
    <x:row r="20">
      <x:c r="A20" s="50" t="str">
        <x:v>1. Lemon Squeezy has the strongest modeled direct-sale economics among the two merchant-of-record options in this baseline.</x:v>
      </x:c>
      <x:c r="B20" s="50"/>
      <x:c r="C20" s="50"/>
      <x:c r="D20" s="50"/>
      <x:c r="E20" s="50"/>
      <x:c r="F20" s="50"/>
      <x:c r="G20" s="50"/>
      <x:c r="H20" s="50"/>
    </x:row>
    <x:row r="21">
      <x:c r="A21" s="50" t="str">
        <x:v>2. Ko-fi's modeled net is competitive, but tax registration, collection and remittance remain with the seller.</x:v>
      </x:c>
      <x:c r="B21" s="50"/>
      <x:c r="C21" s="50"/>
      <x:c r="D21" s="50"/>
      <x:c r="E21" s="50"/>
      <x:c r="F21" s="50"/>
      <x:c r="G21" s="50"/>
      <x:c r="H21" s="50"/>
    </x:row>
    <x:row r="22">
      <x:c r="A22" s="50" t="str">
        <x:v>3. itch.io may add audience fit for creative tools, but discovery is an experiment—not a guaranteed demand source.</x:v>
      </x:c>
      <x:c r="B22" s="50"/>
      <x:c r="C22" s="50"/>
      <x:c r="D22" s="50"/>
      <x:c r="E22" s="50"/>
      <x:c r="F22" s="50"/>
      <x:c r="G22" s="50"/>
      <x:c r="H22" s="50"/>
    </x:row>
    <x:row r="24" ht="46" customHeight="1">
      <x:c r="A24" s="53" t="str">
        <x:v>Model warning: estimates exclude refunds, chargebacks, currency conversion, payout fees, taxes added at checkout and platform-specific edge fees. Reconfirm official terms immediately before launch.</x:v>
      </x:c>
      <x:c r="B24" s="53"/>
      <x:c r="C24" s="53"/>
      <x:c r="D24" s="53"/>
      <x:c r="E24" s="53"/>
      <x:c r="F24" s="53"/>
      <x:c r="G24" s="53"/>
      <x:c r="H24" s="53"/>
    </x:row>
  </x:sheetData>
  <x:mergeCells>
    <x:mergeCell ref="A1:H1"/>
    <x:mergeCell ref="A2:H2"/>
    <x:mergeCell ref="A4:H4"/>
    <x:mergeCell ref="B6:H6"/>
    <x:mergeCell ref="B7:H7"/>
    <x:mergeCell ref="B8:H8"/>
    <x:mergeCell ref="B9:H9"/>
    <x:mergeCell ref="B10:H10"/>
    <x:mergeCell ref="B11:H11"/>
    <x:mergeCell ref="A19:H19"/>
    <x:mergeCell ref="A20:H20"/>
    <x:mergeCell ref="A21:H21"/>
    <x:mergeCell ref="A22:H22"/>
    <x:mergeCell ref="A24:H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6" hidden="0" customWidth="1"/>
    <x:col min="3" max="3" width="14" hidden="0" customWidth="1"/>
    <x:col min="4" max="4" width="16" hidden="0" customWidth="1"/>
    <x:col min="5" max="5" width="10" hidden="0" customWidth="1"/>
    <x:col min="6" max="6" width="15" hidden="0" customWidth="1"/>
    <x:col min="7" max="7" width="16" hidden="0" customWidth="1"/>
    <x:col min="8" max="8" width="16" hidden="0" customWidth="1"/>
    <x:col min="9" max="9" width="14" hidden="0" customWidth="1"/>
    <x:col min="10" max="10" width="16" hidden="0" customWidth="1"/>
  </x:cols>
  <x:sheetData>
    <x:row r="1" ht="34" customHeight="1">
      <x:c r="A1" s="3" t="str">
        <x:v>Modeled unit economics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7" t="str">
        <x:v>Editable assumptions. Yellow cells are inputs; blue cells are formulas. All values in USD.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>
      <x:c r="A4" s="13" t="str">
        <x:v>Product price</x:v>
      </x:c>
      <x:c r="B4" s="56" t="n">
        <x:v>19</x:v>
      </x:c>
    </x:row>
    <x:row r="5">
      <x:c r="A5" s="13" t="str">
        <x:v>Sales volume</x:v>
      </x:c>
      <x:c r="B5" s="58" t="n">
        <x:v>100</x:v>
      </x:c>
    </x:row>
    <x:row r="6">
      <x:c r="A6" s="13" t="str">
        <x:v>Gross sales</x:v>
      </x:c>
      <x:c r="B6" s="57" t="n">
        <x:f>B4*B5</x:f>
        <x:v>1900</x:v>
      </x:c>
    </x:row>
    <x:row r="8" ht="30" customHeight="1">
      <x:c r="A8" s="29" t="str">
        <x:v>Platform</x:v>
      </x:c>
      <x:c r="B8" s="30" t="str">
        <x:v>Scenario</x:v>
      </x:c>
      <x:c r="C8" s="30" t="str">
        <x:v>Percent fee</x:v>
      </x:c>
      <x:c r="D8" s="30" t="str">
        <x:v>Fixed fee / sale</x:v>
      </x:c>
      <x:c r="E8" s="30" t="str">
        <x:v>Units</x:v>
      </x:c>
      <x:c r="F8" s="30" t="str">
        <x:v>Gross</x:v>
      </x:c>
      <x:c r="G8" s="30" t="str">
        <x:v>Estimated fees</x:v>
      </x:c>
      <x:c r="H8" s="30" t="str">
        <x:v>Estimated net</x:v>
      </x:c>
      <x:c r="I8" s="30" t="str">
        <x:v>Net / sale</x:v>
      </x:c>
      <x:c r="J8" s="31" t="str">
        <x:v>Evidence</x:v>
      </x:c>
    </x:row>
    <x:row r="9">
      <x:c r="A9" s="38" t="str">
        <x:v>Lemon Squeezy</x:v>
      </x:c>
      <x:c r="B9" s="38" t="str">
        <x:v>Domestic US card; one-time</x:v>
      </x:c>
      <x:c r="C9" s="59" t="n">
        <x:v>0.05</x:v>
      </x:c>
      <x:c r="D9" s="41" t="n">
        <x:v>0.5</x:v>
      </x:c>
      <x:c r="E9" s="62" t="n">
        <x:v>100</x:v>
      </x:c>
      <x:c r="F9" s="65" t="n">
        <x:f>$B$4*E9</x:f>
        <x:v>1900</x:v>
      </x:c>
      <x:c r="G9" s="65" t="n">
        <x:f>F9*C9+D9*E9</x:f>
        <x:v>145</x:v>
      </x:c>
      <x:c r="H9" s="65" t="n">
        <x:f>F9-G9</x:f>
        <x:v>1755</x:v>
      </x:c>
      <x:c r="I9" s="65" t="n">
        <x:f>H9/E9</x:f>
        <x:v>17.55</x:v>
      </x:c>
      <x:c r="J9" s="38" t="str">
        <x:v>E05</x:v>
      </x:c>
    </x:row>
    <x:row r="10">
      <x:c r="A10" s="39" t="str">
        <x:v>Ko-fi Shop</x:v>
      </x:c>
      <x:c r="B10" s="39" t="str">
        <x:v>5% + typical processor 3% + $0.30</x:v>
      </x:c>
      <x:c r="C10" s="60" t="n">
        <x:v>0.08</x:v>
      </x:c>
      <x:c r="D10" s="42" t="n">
        <x:v>0.3</x:v>
      </x:c>
      <x:c r="E10" s="63" t="n">
        <x:v>100</x:v>
      </x:c>
      <x:c r="F10" s="66" t="n">
        <x:f>$B$4*E10</x:f>
        <x:v>1900</x:v>
      </x:c>
      <x:c r="G10" s="66" t="n">
        <x:f>F10*C10+D10*E10</x:f>
        <x:v>182</x:v>
      </x:c>
      <x:c r="H10" s="66" t="n">
        <x:f>F10-G10</x:f>
        <x:v>1718</x:v>
      </x:c>
      <x:c r="I10" s="66" t="n">
        <x:f>H10/E10</x:f>
        <x:v>17.18</x:v>
      </x:c>
      <x:c r="J10" s="39" t="str">
        <x:v>E09</x:v>
      </x:c>
    </x:row>
    <x:row r="11">
      <x:c r="A11" s="39" t="str">
        <x:v>itch.io</x:v>
      </x:c>
      <x:c r="B11" s="39" t="str">
        <x:v>10% share + typical processor 2.9% + $0.30</x:v>
      </x:c>
      <x:c r="C11" s="60" t="n">
        <x:v>0.129</x:v>
      </x:c>
      <x:c r="D11" s="42" t="n">
        <x:v>0.3</x:v>
      </x:c>
      <x:c r="E11" s="63" t="n">
        <x:v>100</x:v>
      </x:c>
      <x:c r="F11" s="66" t="n">
        <x:f>$B$4*E11</x:f>
        <x:v>1900</x:v>
      </x:c>
      <x:c r="G11" s="66" t="n">
        <x:f>F11*C11+D11*E11</x:f>
        <x:v>275.1</x:v>
      </x:c>
      <x:c r="H11" s="66" t="n">
        <x:f>F11-G11</x:f>
        <x:v>1624.9</x:v>
      </x:c>
      <x:c r="I11" s="66" t="n">
        <x:f>H11/E11</x:f>
        <x:v>16.249000000000002</x:v>
      </x:c>
      <x:c r="J11" s="39" t="str">
        <x:v>E12-E13</x:v>
      </x:c>
    </x:row>
    <x:row r="12">
      <x:c r="A12" s="40" t="str">
        <x:v>Gumroad</x:v>
      </x:c>
      <x:c r="B12" s="40" t="str">
        <x:v>Direct fee + card processing</x:v>
      </x:c>
      <x:c r="C12" s="61" t="n">
        <x:v>0.129</x:v>
      </x:c>
      <x:c r="D12" s="43" t="n">
        <x:v>0.8</x:v>
      </x:c>
      <x:c r="E12" s="64" t="n">
        <x:v>100</x:v>
      </x:c>
      <x:c r="F12" s="67" t="n">
        <x:f>$B$4*E12</x:f>
        <x:v>1900</x:v>
      </x:c>
      <x:c r="G12" s="67" t="n">
        <x:f>F12*C12+D12*E12</x:f>
        <x:v>325.1</x:v>
      </x:c>
      <x:c r="H12" s="67" t="n">
        <x:f>F12-G12</x:f>
        <x:v>1574.9</x:v>
      </x:c>
      <x:c r="I12" s="67" t="n">
        <x:f>H12/E12</x:f>
        <x:v>15.749</x:v>
      </x:c>
      <x:c r="J12" s="40" t="str">
        <x:v>E01</x:v>
      </x:c>
    </x:row>
    <x:row r="14">
      <x:c r="A14" s="6" t="str">
        <x:v>Interpretation: the model values tax-handling and operating burden separately in the Scoring sheet. Lowest fee is not automatically the best decision.</x:v>
      </x:c>
      <x:c r="B14" s="6"/>
      <x:c r="C14" s="6"/>
      <x:c r="D14" s="6"/>
      <x:c r="E14" s="6"/>
      <x:c r="F14" s="6"/>
      <x:c r="G14" s="6"/>
      <x:c r="H14" s="6"/>
      <x:c r="I14" s="6"/>
      <x:c r="J14" s="6"/>
    </x:row>
  </x:sheetData>
  <x:mergeCells>
    <x:mergeCell ref="A1:J1"/>
    <x:mergeCell ref="A2:J2"/>
    <x:mergeCell ref="A14:J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4" hidden="0" customWidth="1"/>
    <x:col min="3" max="3" width="6" hidden="0" customWidth="1"/>
    <x:col min="4" max="4" width="22" hidden="0" customWidth="1"/>
    <x:col min="5" max="5" width="12" hidden="0" customWidth="1"/>
    <x:col min="6" max="6" width="14" hidden="0" customWidth="1"/>
    <x:col min="7" max="7" width="12" hidden="0" customWidth="1"/>
    <x:col min="8" max="8" width="12" hidden="0" customWidth="1"/>
    <x:col min="9" max="9" width="14" hidden="0" customWidth="1"/>
    <x:col min="10" max="10" width="18" hidden="0" customWidth="1"/>
  </x:cols>
  <x:sheetData>
    <x:row r="1" ht="34" customHeight="1">
      <x:c r="A1" s="3" t="str">
        <x:v>Weighted decision model</x:v>
      </x:c>
      <x:c r="B1" s="3"/>
      <x:c r="C1" s="3"/>
      <x:c r="D1" s="3"/>
      <x:c r="E1" s="3"/>
      <x:c r="F1" s="3"/>
      <x:c r="G1" s="3"/>
      <x:c r="H1" s="3"/>
    </x:row>
    <x:row r="2" ht="30" customHeight="1">
      <x:c r="A2" s="7" t="str">
        <x:v>Scores are judgement (1 weak to 5 strong), not source facts. Change yellow weights or scores to test another buyer priority.</x:v>
      </x:c>
      <x:c r="B2" s="7"/>
      <x:c r="C2" s="7"/>
      <x:c r="D2" s="7"/>
      <x:c r="E2" s="7"/>
      <x:c r="F2" s="7"/>
      <x:c r="G2" s="7"/>
      <x:c r="H2" s="7"/>
    </x:row>
    <x:row r="4" ht="30" customHeight="1">
      <x:c r="A4" s="29" t="str">
        <x:v>Criterion</x:v>
      </x:c>
      <x:c r="B4" s="31" t="str">
        <x:v>Weight</x:v>
      </x:c>
      <x:c r="D4" s="29" t="str">
        <x:v>Platform</x:v>
      </x:c>
      <x:c r="E4" s="30" t="str">
        <x:v>Tax</x:v>
      </x:c>
      <x:c r="F4" s="30" t="str">
        <x:v>Take-home</x:v>
      </x:c>
      <x:c r="G4" s="30" t="str">
        <x:v>Launch</x:v>
      </x:c>
      <x:c r="H4" s="31" t="str">
        <x:v>Cash</x:v>
      </x:c>
      <x:c r="I4" s="29" t="str">
        <x:v>Discovery</x:v>
      </x:c>
      <x:c r="J4" s="31" t="str">
        <x:v>Weighted score</x:v>
      </x:c>
    </x:row>
    <x:row r="5">
      <x:c r="A5" t="str">
        <x:v>Indirect-tax burden</x:v>
      </x:c>
      <x:c r="B5" s="68" t="n">
        <x:v>0.3</x:v>
      </x:c>
      <x:c r="D5" s="72" t="str">
        <x:v>Lemon Squeezy</x:v>
      </x:c>
      <x:c r="E5" s="75" t="n">
        <x:v>5</x:v>
      </x:c>
      <x:c r="F5" s="75" t="n">
        <x:v>5</x:v>
      </x:c>
      <x:c r="G5" s="75" t="n">
        <x:v>2</x:v>
      </x:c>
      <x:c r="H5" s="75" t="n">
        <x:v>2</x:v>
      </x:c>
      <x:c r="I5" s="75" t="n">
        <x:v>2</x:v>
      </x:c>
      <x:c r="J5" s="84" t="n">
        <x:f>E5*$B$5+F5*$B$6+G5*$B$7+H5*$B$8+I5*$B$9</x:f>
        <x:v>3.65</x:v>
      </x:c>
    </x:row>
    <x:row r="6">
      <x:c r="A6" t="str">
        <x:v>Modeled take-home</x:v>
      </x:c>
      <x:c r="B6" s="68" t="n">
        <x:v>0.25</x:v>
      </x:c>
      <x:c r="D6" s="73" t="str">
        <x:v>Ko-fi Shop</x:v>
      </x:c>
      <x:c r="E6" s="76" t="n">
        <x:v>1</x:v>
      </x:c>
      <x:c r="F6" s="76" t="n">
        <x:v>4</x:v>
      </x:c>
      <x:c r="G6" s="76" t="n">
        <x:v>5</x:v>
      </x:c>
      <x:c r="H6" s="76" t="n">
        <x:v>5</x:v>
      </x:c>
      <x:c r="I6" s="76" t="n">
        <x:v>2</x:v>
      </x:c>
      <x:c r="J6" s="85" t="n">
        <x:f>E6*$B$5+F6*$B$6+G6*$B$7+H6*$B$8+I6*$B$9</x:f>
        <x:v>3.25</x:v>
      </x:c>
    </x:row>
    <x:row r="7">
      <x:c r="A7" t="str">
        <x:v>Launch speed</x:v>
      </x:c>
      <x:c r="B7" s="68" t="n">
        <x:v>0.2</x:v>
      </x:c>
      <x:c r="D7" s="73" t="str">
        <x:v>itch.io</x:v>
      </x:c>
      <x:c r="E7" s="76" t="n">
        <x:v>4</x:v>
      </x:c>
      <x:c r="F7" s="76" t="n">
        <x:v>3</x:v>
      </x:c>
      <x:c r="G7" s="76" t="n">
        <x:v>4</x:v>
      </x:c>
      <x:c r="H7" s="76" t="n">
        <x:v>2</x:v>
      </x:c>
      <x:c r="I7" s="76" t="n">
        <x:v>4</x:v>
      </x:c>
      <x:c r="J7" s="85" t="n">
        <x:f>E7*$B$5+F7*$B$6+G7*$B$7+H7*$B$8+I7*$B$9</x:f>
        <x:v>3.4499999999999997</x:v>
      </x:c>
    </x:row>
    <x:row r="8">
      <x:c r="A8" t="str">
        <x:v>Cash access</x:v>
      </x:c>
      <x:c r="B8" s="68" t="n">
        <x:v>0.15</x:v>
      </x:c>
      <x:c r="D8" s="74" t="str">
        <x:v>Gumroad</x:v>
      </x:c>
      <x:c r="E8" s="77" t="n">
        <x:v>5</x:v>
      </x:c>
      <x:c r="F8" s="77" t="n">
        <x:v>2</x:v>
      </x:c>
      <x:c r="G8" s="77" t="n">
        <x:v>4</x:v>
      </x:c>
      <x:c r="H8" s="77" t="n">
        <x:v>3</x:v>
      </x:c>
      <x:c r="I8" s="77" t="n">
        <x:v>3</x:v>
      </x:c>
      <x:c r="J8" s="86" t="n">
        <x:f>E8*$B$5+F8*$B$6+G8*$B$7+H8*$B$8+I8*$B$9</x:f>
        <x:v>3.55</x:v>
      </x:c>
    </x:row>
    <x:row r="9">
      <x:c r="A9" t="str">
        <x:v>Native discovery fit</x:v>
      </x:c>
      <x:c r="B9" s="68" t="n">
        <x:v>0.1</x:v>
      </x:c>
    </x:row>
    <x:row r="11" ht="42" customHeight="1">
      <x:c r="A11" s="6" t="str">
        <x:v>Judgement notes: tax scores use merchant role and stated coverage; take-home uses the Economics sheet; launch and cash scores reflect stated activation/hold mechanics; discovery scores only reflect native browsing surfaces, not traffic volume.</x:v>
      </x:c>
      <x:c r="B11" s="6"/>
      <x:c r="C11" s="6"/>
      <x:c r="D11" s="6"/>
      <x:c r="E11" s="6"/>
      <x:c r="F11" s="6"/>
      <x:c r="G11" s="6"/>
      <x:c r="H11" s="6"/>
      <x:c r="I11" s="6"/>
      <x:c r="J11" s="6"/>
    </x:row>
  </x:sheetData>
  <x:mergeCells>
    <x:mergeCell ref="A1:H1"/>
    <x:mergeCell ref="A2:H2"/>
    <x:mergeCell ref="A11:J1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8" hidden="0" customWidth="1"/>
    <x:col min="3" max="3" width="20" hidden="0" customWidth="1"/>
    <x:col min="4" max="4" width="62" hidden="0" customWidth="1"/>
    <x:col min="5" max="5" width="48" hidden="0" customWidth="1"/>
    <x:col min="6" max="6" width="14" hidden="0" customWidth="1"/>
    <x:col min="7" max="7" width="26" hidden="0" customWidth="1"/>
    <x:col min="8" max="8" width="13" hidden="0" customWidth="1"/>
    <x:col min="9" max="9" width="38" hidden="0" customWidth="1"/>
  </x:cols>
  <x:sheetData>
    <x:row r="1" ht="34" customHeight="1">
      <x:c r="A1" s="3" t="str">
        <x:v>Primary-source evidence matrix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7" t="str">
        <x:v>Observed 2026-08-28. Each row is a paraphrased fact tied to an official platform source; decision implications are kept outside the fact field.</x:v>
      </x:c>
      <x:c r="B2" s="7"/>
      <x:c r="C2" s="7"/>
      <x:c r="D2" s="7"/>
      <x:c r="E2" s="7"/>
      <x:c r="F2" s="7"/>
      <x:c r="G2" s="7"/>
      <x:c r="H2" s="7"/>
      <x:c r="I2" s="7"/>
    </x:row>
    <x:row r="4" ht="30" customHeight="1">
      <x:c r="A4" s="29" t="str">
        <x:v>Evidence ID</x:v>
      </x:c>
      <x:c r="B4" s="30" t="str">
        <x:v>Platform</x:v>
      </x:c>
      <x:c r="C4" s="30" t="str">
        <x:v>Dimension</x:v>
      </x:c>
      <x:c r="D4" s="30" t="str">
        <x:v>Primary-source fact</x:v>
      </x:c>
      <x:c r="E4" s="30" t="str">
        <x:v>Official URL</x:v>
      </x:c>
      <x:c r="F4" s="30" t="str">
        <x:v>Observed</x:v>
      </x:c>
      <x:c r="G4" s="30" t="str">
        <x:v>Applies to</x:v>
      </x:c>
      <x:c r="H4" s="30" t="str">
        <x:v>Confidence</x:v>
      </x:c>
      <x:c r="I4" s="31" t="str">
        <x:v>Caveat</x:v>
      </x:c>
    </x:row>
    <x:row r="5" ht="42" customHeight="1">
      <x:c r="A5" s="97" t="str">
        <x:v>E01</x:v>
      </x:c>
      <x:c r="B5" s="94" t="str">
        <x:v>Gumroad</x:v>
      </x:c>
      <x:c r="C5" s="94" t="str">
        <x:v>Fees</x:v>
      </x:c>
      <x:c r="D5" s="94" t="str">
        <x:v>Direct/profile-link sales cost 10% + $0.50, excluding card processing of 2.9% + $0.30.</x:v>
      </x:c>
      <x:c r="E5" s="94" t="str">
        <x:v>https://gumroad.com/help/article/66-gumroads-fees</x:v>
      </x:c>
      <x:c r="F5" s="94" t="str">
        <x:v>2026-08-28</x:v>
      </x:c>
      <x:c r="G5" s="94" t="str">
        <x:v>Direct sales</x:v>
      </x:c>
      <x:c r="H5" s="94" t="str">
        <x:v>High</x:v>
      </x:c>
      <x:c r="I5" s="94" t="str">
        <x:v>Fee page may change; confirm before launch.</x:v>
      </x:c>
    </x:row>
    <x:row r="6" ht="42" customHeight="1">
      <x:c r="A6" s="98" t="str">
        <x:v>E02</x:v>
      </x:c>
      <x:c r="B6" s="95" t="str">
        <x:v>Gumroad</x:v>
      </x:c>
      <x:c r="C6" s="95" t="str">
        <x:v>Discovery</x:v>
      </x:c>
      <x:c r="D6" s="95" t="str">
        <x:v>Marketplace discovery sales carry a 30% fee including processing.</x:v>
      </x:c>
      <x:c r="E6" s="95" t="str">
        <x:v>https://gumroad.com/help/article/66-gumroads-fees</x:v>
      </x:c>
      <x:c r="F6" s="95" t="str">
        <x:v>2026-08-28</x:v>
      </x:c>
      <x:c r="G6" s="95" t="str">
        <x:v>Discover sales</x:v>
      </x:c>
      <x:c r="H6" s="95" t="str">
        <x:v>High</x:v>
      </x:c>
      <x:c r="I6" s="95" t="str">
        <x:v>Do not apply this rate to seller-referred sales.</x:v>
      </x:c>
    </x:row>
    <x:row r="7" ht="42" customHeight="1">
      <x:c r="A7" s="98" t="str">
        <x:v>E03</x:v>
      </x:c>
      <x:c r="B7" s="95" t="str">
        <x:v>Gumroad</x:v>
      </x:c>
      <x:c r="C7" s="95" t="str">
        <x:v>Tax / merchant role</x:v>
      </x:c>
      <x:c r="D7" s="95" t="str">
        <x:v>Gumroad states that it is merchant of record and handles sales-tax collection and remittance worldwide from 1 Jan 2025.</x:v>
      </x:c>
      <x:c r="E7" s="95" t="str">
        <x:v>https://gumroad.com/pricing</x:v>
      </x:c>
      <x:c r="F7" s="95" t="str">
        <x:v>2026-08-28</x:v>
      </x:c>
      <x:c r="G7" s="95" t="str">
        <x:v>All platform sales</x:v>
      </x:c>
      <x:c r="H7" s="95" t="str">
        <x:v>High</x:v>
      </x:c>
      <x:c r="I7" s="95" t="str">
        <x:v>Income tax remains the seller's responsibility.</x:v>
      </x:c>
    </x:row>
    <x:row r="8" ht="42" customHeight="1">
      <x:c r="A8" s="98" t="str">
        <x:v>E04</x:v>
      </x:c>
      <x:c r="B8" s="95" t="str">
        <x:v>Gumroad</x:v>
      </x:c>
      <x:c r="C8" s="95" t="str">
        <x:v>Payout</x:v>
      </x:c>
      <x:c r="D8" s="95" t="str">
        <x:v>Sales have at least a 7-day hold; payout cadence is configurable; standard minimum balance is $100.</x:v>
      </x:c>
      <x:c r="E8" s="95" t="str">
        <x:v>https://gumroad.com/help/article/13-getting-paid.html</x:v>
      </x:c>
      <x:c r="F8" s="95" t="str">
        <x:v>2026-08-28</x:v>
      </x:c>
      <x:c r="G8" s="95" t="str">
        <x:v>Standard payouts</x:v>
      </x:c>
      <x:c r="H8" s="95" t="str">
        <x:v>High</x:v>
      </x:c>
      <x:c r="I8" s="95" t="str">
        <x:v>Country and account-review constraints can extend timing.</x:v>
      </x:c>
    </x:row>
    <x:row r="9" ht="42" customHeight="1">
      <x:c r="A9" s="98" t="str">
        <x:v>E05</x:v>
      </x:c>
      <x:c r="B9" s="95" t="str">
        <x:v>Lemon Squeezy</x:v>
      </x:c>
      <x:c r="C9" s="95" t="str">
        <x:v>Fees</x:v>
      </x:c>
      <x:c r="D9" s="95" t="str">
        <x:v>Base ecommerce fee is 5% + $0.50 per transaction; official docs list +1.5% for international or PayPal payments and +0.5% for subscriptions.</x:v>
      </x:c>
      <x:c r="E9" s="95" t="str">
        <x:v>https://docs.lemonsqueezy.com/help/getting-started/fees</x:v>
      </x:c>
      <x:c r="F9" s="95" t="str">
        <x:v>2026-08-28</x:v>
      </x:c>
      <x:c r="G9" s="95" t="str">
        <x:v>One-time domestic card baseline</x:v>
      </x:c>
      <x:c r="H9" s="95" t="str">
        <x:v>High</x:v>
      </x:c>
      <x:c r="I9" s="95" t="str">
        <x:v>Model excludes optional and edge-case surcharges.</x:v>
      </x:c>
    </x:row>
    <x:row r="10" ht="42" customHeight="1">
      <x:c r="A10" s="98" t="str">
        <x:v>E06</x:v>
      </x:c>
      <x:c r="B10" s="95" t="str">
        <x:v>Lemon Squeezy</x:v>
      </x:c>
      <x:c r="C10" s="95" t="str">
        <x:v>Tax / merchant role</x:v>
      </x:c>
      <x:c r="D10" s="95" t="str">
        <x:v>Lemon Squeezy is merchant of record and says it calculates, collects, files and pays sales tax/VAT for platform sales.</x:v>
      </x:c>
      <x:c r="E10" s="95" t="str">
        <x:v>https://www.lemonsqueezy.com/pricing</x:v>
      </x:c>
      <x:c r="F10" s="95" t="str">
        <x:v>2026-08-28</x:v>
      </x:c>
      <x:c r="G10" s="95" t="str">
        <x:v>All accepted platform sales</x:v>
      </x:c>
      <x:c r="H10" s="95" t="str">
        <x:v>High</x:v>
      </x:c>
      <x:c r="I10" s="95" t="str">
        <x:v>Seller still considers income tax on payouts.</x:v>
      </x:c>
    </x:row>
    <x:row r="11" ht="42" customHeight="1">
      <x:c r="A11" s="98" t="str">
        <x:v>E07</x:v>
      </x:c>
      <x:c r="B11" s="95" t="str">
        <x:v>Lemon Squeezy</x:v>
      </x:c>
      <x:c r="C11" s="95" t="str">
        <x:v>Activation</x:v>
      </x:c>
      <x:c r="D11" s="95" t="str">
        <x:v>Live selling requires questionnaire and identity verification; store approvals are typically 2-3 business days.</x:v>
      </x:c>
      <x:c r="E11" s="95" t="str">
        <x:v>https://docs.lemonsqueezy.com/help/getting-started/activate-your-store</x:v>
      </x:c>
      <x:c r="F11" s="95" t="str">
        <x:v>2026-08-28</x:v>
      </x:c>
      <x:c r="G11" s="95" t="str">
        <x:v>New stores</x:v>
      </x:c>
      <x:c r="H11" s="95" t="str">
        <x:v>High</x:v>
      </x:c>
      <x:c r="I11" s="95" t="str">
        <x:v>Approval is not guaranteed.</x:v>
      </x:c>
    </x:row>
    <x:row r="12" ht="42" customHeight="1">
      <x:c r="A12" s="98" t="str">
        <x:v>E08</x:v>
      </x:c>
      <x:c r="B12" s="95" t="str">
        <x:v>Lemon Squeezy</x:v>
      </x:c>
      <x:c r="C12" s="95" t="str">
        <x:v>Payout</x:v>
      </x:c>
      <x:c r="D12" s="95" t="str">
        <x:v>Net sales are held 13 days; payouts are created twice monthly; minimum payout threshold is $50.</x:v>
      </x:c>
      <x:c r="E12" s="95" t="str">
        <x:v>https://docs.lemonsqueezy.com/help/getting-started/getting-paid</x:v>
      </x:c>
      <x:c r="F12" s="95" t="str">
        <x:v>2026-08-28</x:v>
      </x:c>
      <x:c r="G12" s="95" t="str">
        <x:v>Standard payouts</x:v>
      </x:c>
      <x:c r="H12" s="95" t="str">
        <x:v>High</x:v>
      </x:c>
      <x:c r="I12" s="95" t="str">
        <x:v>Bank receipt can take another 1-5 days.</x:v>
      </x:c>
    </x:row>
    <x:row r="13" ht="42" customHeight="1">
      <x:c r="A13" s="98" t="str">
        <x:v>E09</x:v>
      </x:c>
      <x:c r="B13" s="95" t="str">
        <x:v>Ko-fi</x:v>
      </x:c>
      <x:c r="C13" s="95" t="str">
        <x:v>Fees</x:v>
      </x:c>
      <x:c r="D13" s="95" t="str">
        <x:v>Ko-fi Shop sales carry a 5% service fee; Ko-fi describes processor fees as typically about 3% + $0.30.</x:v>
      </x:c>
      <x:c r="E13" s="95" t="str">
        <x:v>https://help.ko-fi.com/hc/en-us/articles/360002506494-Does-Ko-fi-take-a-fee</x:v>
      </x:c>
      <x:c r="F13" s="95" t="str">
        <x:v>2026-08-28</x:v>
      </x:c>
      <x:c r="G13" s="95" t="str">
        <x:v>Shop sales</x:v>
      </x:c>
      <x:c r="H13" s="95" t="str">
        <x:v>Medium</x:v>
      </x:c>
      <x:c r="I13" s="95" t="str">
        <x:v>Processor cost varies by country, currency and account.</x:v>
      </x:c>
    </x:row>
    <x:row r="14" ht="42" customHeight="1">
      <x:c r="A14" s="98" t="str">
        <x:v>E10</x:v>
      </x:c>
      <x:c r="B14" s="95" t="str">
        <x:v>Ko-fi</x:v>
      </x:c>
      <x:c r="C14" s="95" t="str">
        <x:v>Payout</x:v>
      </x:c>
      <x:c r="D14" s="95" t="str">
        <x:v>Supporter payments go directly to the creator's connected PayPal or Stripe account.</x:v>
      </x:c>
      <x:c r="E14" s="95" t="str">
        <x:v>https://help.ko-fi.com/hc/en-us/articles/360002506494-Does-Ko-fi-take-a-fee</x:v>
      </x:c>
      <x:c r="F14" s="95" t="str">
        <x:v>2026-08-28</x:v>
      </x:c>
      <x:c r="G14" s="95" t="str">
        <x:v>Connected accounts</x:v>
      </x:c>
      <x:c r="H14" s="95" t="str">
        <x:v>High</x:v>
      </x:c>
      <x:c r="I14" s="95" t="str">
        <x:v>Processor availability and settlement timing vary.</x:v>
      </x:c>
    </x:row>
    <x:row r="15" ht="42" customHeight="1">
      <x:c r="A15" s="98" t="str">
        <x:v>E11</x:v>
      </x:c>
      <x:c r="B15" s="95" t="str">
        <x:v>Ko-fi</x:v>
      </x:c>
      <x:c r="C15" s="95" t="str">
        <x:v>Tax / merchant role</x:v>
      </x:c>
      <x:c r="D15" s="95" t="str">
        <x:v>Ko-fi is not merchant of record; the creator determines, collects and remits applicable sales tax/VAT.</x:v>
      </x:c>
      <x:c r="E15" s="95" t="str">
        <x:v>https://help.ko-fi.com/hc/en-us/articles/10792069957661-How-tax-works-on-Ko-fi</x:v>
      </x:c>
      <x:c r="F15" s="95" t="str">
        <x:v>2026-08-28</x:v>
      </x:c>
      <x:c r="G15" s="95" t="str">
        <x:v>All creator sales</x:v>
      </x:c>
      <x:c r="H15" s="95" t="str">
        <x:v>High</x:v>
      </x:c>
      <x:c r="I15" s="95" t="str">
        <x:v>Potentially material compliance work for cross-border selling.</x:v>
      </x:c>
    </x:row>
    <x:row r="16" ht="42" customHeight="1">
      <x:c r="A16" s="98" t="str">
        <x:v>E12</x:v>
      </x:c>
      <x:c r="B16" s="95" t="str">
        <x:v>itch.io</x:v>
      </x:c>
      <x:c r="C16" s="95" t="str">
        <x:v>Fees</x:v>
      </x:c>
      <x:c r="D16" s="95" t="str">
        <x:v>Open Revenue Sharing lets the seller choose itch.io's share from 0% to 100%; official example uses a 10% default.</x:v>
      </x:c>
      <x:c r="E16" s="95" t="str">
        <x:v>https://itch.io/docs/creators/payments</x:v>
      </x:c>
      <x:c r="F16" s="95" t="str">
        <x:v>2026-08-28</x:v>
      </x:c>
      <x:c r="G16" s="95" t="str">
        <x:v>All paid projects</x:v>
      </x:c>
      <x:c r="H16" s="95" t="str">
        <x:v>High</x:v>
      </x:c>
      <x:c r="I16" s="95" t="str">
        <x:v>The model uses the 10% example, not the minimum possible share.</x:v>
      </x:c>
    </x:row>
    <x:row r="17" ht="42" customHeight="1">
      <x:c r="A17" s="98" t="str">
        <x:v>E13</x:v>
      </x:c>
      <x:c r="B17" s="95" t="str">
        <x:v>itch.io</x:v>
      </x:c>
      <x:c r="C17" s="95" t="str">
        <x:v>Processing</x:v>
      </x:c>
      <x:c r="D17" s="95" t="str">
        <x:v>Official payment guide describes processor cost as typically about 2.9% + $0.30 per transaction.</x:v>
      </x:c>
      <x:c r="E17" s="95" t="str">
        <x:v>https://itch.io/docs/creators/payments</x:v>
      </x:c>
      <x:c r="F17" s="95" t="str">
        <x:v>2026-08-28</x:v>
      </x:c>
      <x:c r="G17" s="95" t="str">
        <x:v>Paid transactions</x:v>
      </x:c>
      <x:c r="H17" s="95" t="str">
        <x:v>Medium</x:v>
      </x:c>
      <x:c r="I17" s="95" t="str">
        <x:v>Actual processor pricing varies.</x:v>
      </x:c>
    </x:row>
    <x:row r="18" ht="42" customHeight="1">
      <x:c r="A18" s="98" t="str">
        <x:v>E14</x:v>
      </x:c>
      <x:c r="B18" s="95" t="str">
        <x:v>itch.io</x:v>
      </x:c>
      <x:c r="C18" s="95" t="str">
        <x:v>Tax / merchant role</x:v>
      </x:c>
      <x:c r="D18" s="95" t="str">
        <x:v>In itch.io Payouts mode, itch.io is merchant of record; EU VAT compliance is automatic.</x:v>
      </x:c>
      <x:c r="E18" s="95" t="str">
        <x:v>https://itch.io/docs/creators/payments</x:v>
      </x:c>
      <x:c r="F18" s="95" t="str">
        <x:v>2026-08-28</x:v>
      </x:c>
      <x:c r="G18" s="95" t="str">
        <x:v>Collected-by-itch.io mode</x:v>
      </x:c>
      <x:c r="H18" s="95" t="str">
        <x:v>High</x:v>
      </x:c>
      <x:c r="I18" s="95" t="str">
        <x:v>This statement is narrower than a worldwide tax-compliance guarantee.</x:v>
      </x:c>
    </x:row>
    <x:row r="19" ht="42" customHeight="1">
      <x:c r="A19" s="98" t="str">
        <x:v>E15</x:v>
      </x:c>
      <x:c r="B19" s="95" t="str">
        <x:v>itch.io</x:v>
      </x:c>
      <x:c r="C19" s="95" t="str">
        <x:v>Payout</x:v>
      </x:c>
      <x:c r="D19" s="95" t="str">
        <x:v>In Payouts mode the seller completes one tax interview and requests payout after itch.io collects sales.</x:v>
      </x:c>
      <x:c r="E19" s="95" t="str">
        <x:v>https://itch.io/docs/creators/payments</x:v>
      </x:c>
      <x:c r="F19" s="95" t="str">
        <x:v>2026-08-28</x:v>
      </x:c>
      <x:c r="G19" s="95" t="str">
        <x:v>Collected-by-itch.io mode</x:v>
      </x:c>
      <x:c r="H19" s="95" t="str">
        <x:v>High</x:v>
      </x:c>
      <x:c r="I19" s="95" t="str">
        <x:v>Payout review and transfer fees may apply.</x:v>
      </x:c>
    </x:row>
    <x:row r="20" ht="42" customHeight="1">
      <x:c r="A20" s="98" t="str">
        <x:v>E16</x:v>
      </x:c>
      <x:c r="B20" s="95" t="str">
        <x:v>itch.io</x:v>
      </x:c>
      <x:c r="C20" s="95" t="str">
        <x:v>Storefront</x:v>
      </x:c>
      <x:c r="D20" s="95" t="str">
        <x:v>Project pages and file hosting are free; analytics include views, downloads and purchases; new accounts have a soft limit of 20 project pages and 10 files per page.</x:v>
      </x:c>
      <x:c r="E20" s="95" t="str">
        <x:v>https://itch.io/docs/creators/faq.amp</x:v>
      </x:c>
      <x:c r="F20" s="95" t="str">
        <x:v>2026-08-28</x:v>
      </x:c>
      <x:c r="G20" s="95" t="str">
        <x:v>Creator accounts</x:v>
      </x:c>
      <x:c r="H20" s="95" t="str">
        <x:v>High</x:v>
      </x:c>
      <x:c r="I20" s="95" t="str">
        <x:v>Limits can be raised by request.</x:v>
      </x:c>
    </x:row>
    <x:row r="21" ht="42" customHeight="1">
      <x:c r="A21" s="98" t="str">
        <x:v>E17</x:v>
      </x:c>
      <x:c r="B21" s="95" t="str">
        <x:v>itch.io</x:v>
      </x:c>
      <x:c r="C21" s="95" t="str">
        <x:v>Discovery</x:v>
      </x:c>
      <x:c r="D21" s="95" t="str">
        <x:v>Official buyer guidance points to front-page staff picks and filtered discovery tools.</x:v>
      </x:c>
      <x:c r="E21" s="95" t="str">
        <x:v>https://itch.io/docs/general/faq</x:v>
      </x:c>
      <x:c r="F21" s="95" t="str">
        <x:v>2026-08-28</x:v>
      </x:c>
      <x:c r="G21" s="95" t="str">
        <x:v>Marketplace browsing</x:v>
      </x:c>
      <x:c r="H21" s="95" t="str">
        <x:v>Medium</x:v>
      </x:c>
      <x:c r="I21" s="95" t="str">
        <x:v>Presence of discovery tools does not prove traffic for a specific product.</x:v>
      </x:c>
    </x:row>
    <x:row r="22" ht="42" customHeight="1">
      <x:c r="A22" s="99" t="str">
        <x:v>E18</x:v>
      </x:c>
      <x:c r="B22" s="96" t="str">
        <x:v>Lemon Squeezy</x:v>
      </x:c>
      <x:c r="C22" s="96" t="str">
        <x:v>Product fit</x:v>
      </x:c>
      <x:c r="D22" s="96" t="str">
        <x:v>Official activation guidance says most downloadable digital goods such as PDFs and design assets are generally eligible, subject to review and policy.</x:v>
      </x:c>
      <x:c r="E22" s="96" t="str">
        <x:v>https://docs.lemonsqueezy.com/help/getting-started/activate-your-store</x:v>
      </x:c>
      <x:c r="F22" s="96" t="str">
        <x:v>2026-08-28</x:v>
      </x:c>
      <x:c r="G22" s="96" t="str">
        <x:v>Digital downloads</x:v>
      </x:c>
      <x:c r="H22" s="96" t="str">
        <x:v>High</x:v>
      </x:c>
      <x:c r="I22" s="96" t="str">
        <x:v>Services and externally fulfilled goods are generally not approved.</x:v>
      </x:c>
    </x:row>
  </x:sheetData>
  <x:mergeCells>
    <x:mergeCell ref="A1:I1"/>
    <x:mergeCell ref="A2:I2"/>
  </x:mergeCells>
  <x:conditionalFormatting sqref="H5:H22">
    <x:cfRule type="containsText" dxfId="0" priority="1" operator="containsText" text="High"/>
  </x:conditionalFormatting>
  <x:pageMargins left="0.7" right="0.7" top="0.75" bottom="0.75" header="0.3" footer="0.3"/>
  <x:tableParts count="1">
    <x:tablePart xmlns:r="http://schemas.openxmlformats.org/officeDocument/2006/relationships" r:id="R74595c0fffb44998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38" hidden="0" customWidth="1"/>
    <x:col min="3" max="3" width="18" hidden="0" customWidth="1"/>
    <x:col min="4" max="4" width="18" hidden="0" customWidth="1"/>
    <x:col min="5" max="5" width="14" hidden="0" customWidth="1"/>
    <x:col min="6" max="6" width="18" hidden="0" customWidth="1"/>
    <x:col min="7" max="7" width="38" hidden="0" customWidth="1"/>
  </x:cols>
  <x:sheetData>
    <x:row r="1" ht="34" customHeight="1">
      <x:c r="A1" s="3" t="str">
        <x:v>Source and model QA</x:v>
      </x:c>
      <x:c r="B1" s="3"/>
      <x:c r="C1" s="3"/>
      <x:c r="D1" s="3"/>
      <x:c r="E1" s="3"/>
      <x:c r="F1" s="3"/>
      <x:c r="G1" s="3"/>
    </x:row>
    <x:row r="2" ht="30" customHeight="1">
      <x:c r="A2" s="7" t="str">
        <x:v>A compact audit of evidence completeness, calculation boundaries and unresolved decision risks.</x:v>
      </x:c>
      <x:c r="B2" s="7"/>
      <x:c r="C2" s="7"/>
      <x:c r="D2" s="7"/>
      <x:c r="E2" s="7"/>
      <x:c r="F2" s="7"/>
      <x:c r="G2" s="7"/>
    </x:row>
    <x:row r="4" ht="30" customHeight="1">
      <x:c r="A4" s="29" t="str">
        <x:v>Check</x:v>
      </x:c>
      <x:c r="B4" s="30" t="str">
        <x:v>Method</x:v>
      </x:c>
      <x:c r="C4" s="30" t="str">
        <x:v>Result</x:v>
      </x:c>
      <x:c r="D4" s="30" t="str">
        <x:v>Count / value</x:v>
      </x:c>
      <x:c r="E4" s="30" t="str">
        <x:v>Status</x:v>
      </x:c>
      <x:c r="F4" s="30" t="str">
        <x:v>Owner</x:v>
      </x:c>
      <x:c r="G4" s="31" t="str">
        <x:v>Next action</x:v>
      </x:c>
    </x:row>
    <x:row r="5">
      <x:c r="A5" s="38" t="str">
        <x:v>Evidence rows</x:v>
      </x:c>
      <x:c r="B5" s="38" t="str">
        <x:v>Count Evidence Matrix rows</x:v>
      </x:c>
      <x:c r="C5" s="38" t="str"/>
      <x:c r="D5" s="38" t="n">
        <x:v>18</x:v>
      </x:c>
      <x:c r="E5" s="38" t="str">
        <x:f>IF(D5&gt;0,"PASS","REVIEW")</x:f>
        <x:v>PASS</x:v>
      </x:c>
      <x:c r="F5" s="38" t="str">
        <x:v>Researcher</x:v>
      </x:c>
      <x:c r="G5" s="38" t="str">
        <x:v>Recheck on delivery day</x:v>
      </x:c>
    </x:row>
    <x:row r="6">
      <x:c r="A6" s="39" t="str">
        <x:v>Official URLs</x:v>
      </x:c>
      <x:c r="B6" s="39" t="str">
        <x:v>All URLs must use platform-owned domains</x:v>
      </x:c>
      <x:c r="C6" s="39" t="str"/>
      <x:c r="D6" s="39" t="n">
        <x:v>18</x:v>
      </x:c>
      <x:c r="E6" s="39" t="str">
        <x:f>IF(D6=D5,"PASS","REVIEW")</x:f>
        <x:v>PASS</x:v>
      </x:c>
      <x:c r="F6" s="39" t="str">
        <x:v>Researcher</x:v>
      </x:c>
      <x:c r="G6" s="39" t="str">
        <x:v>Fix any non-official source</x:v>
      </x:c>
    </x:row>
    <x:row r="7">
      <x:c r="A7" s="39" t="str">
        <x:v>Missing sources</x:v>
      </x:c>
      <x:c r="B7" s="39" t="str">
        <x:v>Blank URL count</x:v>
      </x:c>
      <x:c r="C7" s="39" t="str"/>
      <x:c r="D7" s="39" t="n">
        <x:v>0</x:v>
      </x:c>
      <x:c r="E7" s="39" t="str">
        <x:f>IF(D7=0,"PASS","REVIEW")</x:f>
        <x:v>PASS</x:v>
      </x:c>
      <x:c r="F7" s="39" t="str">
        <x:v>Researcher</x:v>
      </x:c>
      <x:c r="G7" s="39" t="str">
        <x:v>Resolve before recommendation</x:v>
      </x:c>
    </x:row>
    <x:row r="8">
      <x:c r="A8" s="39" t="str">
        <x:v>High-confidence facts</x:v>
      </x:c>
      <x:c r="B8" s="39" t="str">
        <x:v>Explicit current policy/fee statements</x:v>
      </x:c>
      <x:c r="C8" s="39" t="str"/>
      <x:c r="D8" s="39" t="n">
        <x:v>15</x:v>
      </x:c>
      <x:c r="E8" s="39" t="str">
        <x:f>IF(D8&gt;=14,"PASS","REVIEW")</x:f>
        <x:v>PASS</x:v>
      </x:c>
      <x:c r="F8" s="39" t="str">
        <x:v>Reviewer</x:v>
      </x:c>
      <x:c r="G8" s="39" t="str">
        <x:v>Review medium-confidence estimates</x:v>
      </x:c>
    </x:row>
    <x:row r="9">
      <x:c r="A9" s="39" t="str">
        <x:v>Modeled gross</x:v>
      </x:c>
      <x:c r="B9" s="39" t="str">
        <x:v>Price × units</x:v>
      </x:c>
      <x:c r="C9" s="39" t="str"/>
      <x:c r="D9" s="42" t="n">
        <x:f>Economics!B6</x:f>
        <x:v>1900</x:v>
      </x:c>
      <x:c r="E9" s="39" t="str">
        <x:f>IF(D9=1900,"PASS","REVIEW")</x:f>
        <x:v>PASS</x:v>
      </x:c>
      <x:c r="F9" s="39" t="str">
        <x:v>Analyst</x:v>
      </x:c>
      <x:c r="G9" s="39" t="str">
        <x:v>Confirm price and volume assumptions</x:v>
      </x:c>
    </x:row>
    <x:row r="10">
      <x:c r="A10" s="39" t="str">
        <x:v>Lowest modeled fee</x:v>
      </x:c>
      <x:c r="B10" s="39" t="str">
        <x:v>Maximum modeled net</x:v>
      </x:c>
      <x:c r="C10" s="39" t="str"/>
      <x:c r="D10" s="42" t="n">
        <x:f>MAX(Economics!H9:H12)</x:f>
        <x:v>1755</x:v>
      </x:c>
      <x:c r="E10" s="39" t="str">
        <x:f>IF(D10&gt;0,"PASS","REVIEW")</x:f>
        <x:v>PASS</x:v>
      </x:c>
      <x:c r="F10" s="39" t="str">
        <x:v>Analyst</x:v>
      </x:c>
      <x:c r="G10" s="39" t="str">
        <x:v>Stress-test international mix</x:v>
      </x:c>
    </x:row>
    <x:row r="11">
      <x:c r="A11" s="40" t="str">
        <x:v>Model boundary</x:v>
      </x:c>
      <x:c r="B11" s="40" t="str">
        <x:v>Refunds, FX, chargebacks, payout fees excluded</x:v>
      </x:c>
      <x:c r="C11" s="40" t="str"/>
      <x:c r="D11" s="40" t="str">
        <x:v>Documented</x:v>
      </x:c>
      <x:c r="E11" s="40" t="str">
        <x:f>IF(D11="Documented","PASS","REVIEW")</x:f>
        <x:v>PASS</x:v>
      </x:c>
      <x:c r="F11" s="40" t="str">
        <x:v>Buyer</x:v>
      </x:c>
      <x:c r="G11" s="40" t="str">
        <x:v>Confirm risk appetite and tax advice</x:v>
      </x:c>
    </x:row>
  </x:sheetData>
  <x:mergeCells>
    <x:mergeCell ref="A1:G1"/>
    <x:mergeCell ref="A2:G2"/>
  </x:mergeCells>
  <x:conditionalFormatting sqref="E5:E11">
    <x:cfRule type="containsText" dxfId="1" priority="1" operator="containsText" text="PASS"/>
    <x:cfRule type="containsText" dxfId="2" priority="2" operator="containsText" text="REVIEW"/>
  </x:conditionalFormatting>
  <x:pageMargins left="0.7" right="0.7" top="0.75" bottom="0.75" header="0.3" footer="0.3"/>
</x:worksheet>
</file>